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9384"/>
  </bookViews>
  <sheets>
    <sheet name="16.10.2024" sheetId="1" r:id="rId1"/>
  </sheets>
  <externalReferences>
    <externalReference r:id="rId2"/>
    <externalReference r:id="rId3"/>
    <externalReference r:id="rId4"/>
  </externalReferences>
  <calcPr calcId="152511"/>
</workbook>
</file>

<file path=xl/calcChain.xml><?xml version="1.0" encoding="utf-8"?>
<calcChain xmlns="http://schemas.openxmlformats.org/spreadsheetml/2006/main">
  <c r="G8" i="1" l="1"/>
  <c r="I8" i="1" s="1"/>
  <c r="K8" i="1" l="1"/>
  <c r="H8" i="1"/>
  <c r="M8" i="1" l="1"/>
  <c r="W8" i="1" s="1"/>
  <c r="C8" i="1"/>
  <c r="E8" i="1" s="1"/>
  <c r="J8" i="1" l="1"/>
  <c r="L8" i="1" s="1"/>
  <c r="D8" i="1"/>
  <c r="F8" i="1"/>
  <c r="V8" i="1" l="1"/>
  <c r="X8" i="1" s="1"/>
  <c r="Y8" i="1" s="1"/>
</calcChain>
</file>

<file path=xl/sharedStrings.xml><?xml version="1.0" encoding="utf-8"?>
<sst xmlns="http://schemas.openxmlformats.org/spreadsheetml/2006/main" count="22" uniqueCount="21">
  <si>
    <t>№</t>
  </si>
  <si>
    <t>Наименование</t>
  </si>
  <si>
    <t xml:space="preserve">ФЗП за год </t>
  </si>
  <si>
    <t xml:space="preserve">Налоги </t>
  </si>
  <si>
    <t xml:space="preserve">ИТОГО по зар.пл/ с налогами </t>
  </si>
  <si>
    <t xml:space="preserve">содержание школ </t>
  </si>
  <si>
    <t xml:space="preserve">Общие затраты школ  за год </t>
  </si>
  <si>
    <t>в месяц  МБ+РБ</t>
  </si>
  <si>
    <t xml:space="preserve">з/пл  </t>
  </si>
  <si>
    <t>налоги</t>
  </si>
  <si>
    <t>Коомунальные расходы</t>
  </si>
  <si>
    <t>111  год</t>
  </si>
  <si>
    <t>отопление за отопительный сезон</t>
  </si>
  <si>
    <t>эл/энергия год</t>
  </si>
  <si>
    <t>услуги связи год/152</t>
  </si>
  <si>
    <t>выкачка септика</t>
  </si>
  <si>
    <t>вода</t>
  </si>
  <si>
    <t xml:space="preserve">КГУ ОШ с.Малика Габдуллина </t>
  </si>
  <si>
    <t>тыс.т.</t>
  </si>
  <si>
    <t xml:space="preserve">Сводная информация  по школам по открытым бюджетам  за 2024 год </t>
  </si>
  <si>
    <t xml:space="preserve">ГСМ /144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</si>
</sst>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[$-419]General"/>
  </numFmts>
  <fonts count="1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Tahoma"/>
      <family val="2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5" fontId="8" fillId="0" borderId="0" applyBorder="0" applyProtection="0"/>
  </cellStyleXfs>
  <cellXfs count="95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3" fontId="0" fillId="2" borderId="0" xfId="0" applyNumberFormat="1" applyFill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14" fontId="3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3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3" fontId="5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0" fillId="2" borderId="10" xfId="0" applyFont="1" applyFill="1" applyBorder="1"/>
    <xf numFmtId="164" fontId="11" fillId="2" borderId="6" xfId="1" applyNumberFormat="1" applyFont="1" applyFill="1" applyBorder="1" applyAlignment="1">
      <alignment vertical="top" wrapText="1"/>
    </xf>
    <xf numFmtId="3" fontId="4" fillId="2" borderId="9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3" fontId="4" fillId="2" borderId="6" xfId="0" applyNumberFormat="1" applyFont="1" applyFill="1" applyBorder="1" applyAlignment="1">
      <alignment horizontal="center" vertical="center" wrapText="1"/>
    </xf>
    <xf numFmtId="164" fontId="0" fillId="2" borderId="6" xfId="0" applyNumberFormat="1" applyFill="1" applyBorder="1"/>
    <xf numFmtId="0" fontId="0" fillId="2" borderId="0" xfId="0" applyFill="1"/>
    <xf numFmtId="4" fontId="0" fillId="2" borderId="0" xfId="0" applyNumberFormat="1" applyFill="1"/>
    <xf numFmtId="3" fontId="4" fillId="2" borderId="6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165" fontId="9" fillId="2" borderId="11" xfId="1" applyFont="1" applyFill="1" applyBorder="1" applyAlignment="1">
      <alignment horizontal="center" vertical="center" wrapText="1"/>
    </xf>
    <xf numFmtId="3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3" fontId="4" fillId="2" borderId="0" xfId="0" applyNumberFormat="1" applyFont="1" applyFill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164" fontId="14" fillId="0" borderId="0" xfId="0" applyNumberFormat="1" applyFont="1"/>
    <xf numFmtId="3" fontId="14" fillId="2" borderId="0" xfId="0" applyNumberFormat="1" applyFont="1" applyFill="1" applyAlignment="1">
      <alignment horizontal="center"/>
    </xf>
    <xf numFmtId="164" fontId="13" fillId="0" borderId="0" xfId="0" applyNumberFormat="1" applyFont="1"/>
    <xf numFmtId="3" fontId="13" fillId="2" borderId="0" xfId="0" applyNumberFormat="1" applyFont="1" applyFill="1" applyAlignment="1">
      <alignment horizontal="center"/>
    </xf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3" fontId="5" fillId="2" borderId="0" xfId="0" applyNumberFormat="1" applyFont="1" applyFill="1" applyAlignment="1">
      <alignment horizontal="center"/>
    </xf>
    <xf numFmtId="164" fontId="4" fillId="0" borderId="0" xfId="0" applyNumberFormat="1" applyFont="1"/>
    <xf numFmtId="164" fontId="0" fillId="0" borderId="0" xfId="0" applyNumberFormat="1"/>
    <xf numFmtId="3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12" fillId="2" borderId="0" xfId="0" applyFont="1" applyFill="1"/>
    <xf numFmtId="164" fontId="12" fillId="2" borderId="0" xfId="0" applyNumberFormat="1" applyFont="1" applyFill="1"/>
    <xf numFmtId="3" fontId="12" fillId="2" borderId="0" xfId="0" applyNumberFormat="1" applyFont="1" applyFill="1" applyAlignment="1">
      <alignment horizontal="center"/>
    </xf>
    <xf numFmtId="3" fontId="11" fillId="2" borderId="0" xfId="0" applyNumberFormat="1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3" fontId="12" fillId="2" borderId="0" xfId="0" applyNumberFormat="1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5" fillId="3" borderId="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vertical="center" wrapText="1"/>
    </xf>
    <xf numFmtId="3" fontId="11" fillId="3" borderId="0" xfId="0" applyNumberFormat="1" applyFont="1" applyFill="1" applyAlignment="1">
      <alignment horizontal="center"/>
    </xf>
    <xf numFmtId="3" fontId="4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3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3" fontId="14" fillId="2" borderId="0" xfId="0" applyNumberFormat="1" applyFont="1" applyFill="1" applyAlignment="1">
      <alignment horizontal="center"/>
    </xf>
    <xf numFmtId="0" fontId="5" fillId="0" borderId="0" xfId="0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3" fontId="5" fillId="2" borderId="6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3" fontId="7" fillId="2" borderId="7" xfId="0" applyNumberFormat="1" applyFont="1" applyFill="1" applyBorder="1" applyAlignment="1">
      <alignment horizontal="center" vertical="center" wrapText="1"/>
    </xf>
    <xf numFmtId="3" fontId="7" fillId="2" borderId="9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ilimBook\Desktop\&#1054;&#1090;&#1082;&#1088;&#1099;&#1090;&#1099;&#1077;%20&#1073;&#1102;&#1076;&#1078;&#1077;&#1090;&#1099;%202022\&#1040;&#1040;&#1040;1.01.%20&#1058;&#1072;&#1088;&#1080;&#1092;&#1080;&#1082;&#1072;&#1094;&#1080;&#1103;%20%20%202021&#1075;&#1086;&#1076;\&#1064;&#1050;&#1054;&#1051;&#1067;%20&#1064;&#1058;&#1040;&#1058;&#1053;&#1054;&#1045;%20%20&#1085;&#1072;%201.01.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ilimBook\Desktop\01.09.2024&#1075;%20&#1058;&#1040;&#1056;&#1048;&#1060;&#1048;&#1050;&#1040;&#1062;&#1048;&#1071;%202024&#1075;&#1075;%20&#8212;\01.09.&#1064;&#1058;&#1040;&#1058;&#1053;&#1054;&#1045;%20&#1064;&#1050;&#1054;&#1051;&#1067;%20&#1055;&#1054;&#1057;&#1051;&#1045;&#1044;&#1053;&#1048;&#1049;%20%20(&#1040;&#1074;&#1090;&#1086;&#1089;&#1086;&#1093;&#1088;&#1072;&#1085;&#1077;&#1085;&#1085;&#1099;&#1081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ilimBook\Desktop\&#1052;&#1054;&#1048;%20&#1076;&#1086;&#1082;&#1091;&#1084;&#1077;&#1085;&#1090;&#1099;\&#1087;&#1077;&#1088;&#1077;&#1093;&#1086;&#1076;%20&#1085;&#1072;%20&#1091;&#1075;&#1086;&#1083;&#1100;%2025.05.2022&#1075;\&#1056;&#1072;&#1089;&#1095;&#1077;&#1090;%20&#1091;&#1075;&#1083;&#1103;%20&#1085;&#1072;%202023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бай"/>
      <sheetName val="Айдабул 29.01"/>
      <sheetName val="айдаб"/>
      <sheetName val="Акколь"/>
      <sheetName val="Аккадыр"/>
      <sheetName val="26.01 Алнксеев"/>
      <sheetName val="Алексеевская"/>
      <sheetName val="Викторовская"/>
      <sheetName val="Березняк 26.01"/>
      <sheetName val="Березняковка"/>
      <sheetName val="Бирлестык"/>
      <sheetName val="Еленовка"/>
      <sheetName val="Доломитово"/>
      <sheetName val=" ЗСШ № 26.01"/>
      <sheetName val="ЗСШ 1"/>
      <sheetName val="ЗКСШ 26.01"/>
      <sheetName val="ЗКСШ"/>
      <sheetName val="ЗСШ 2"/>
      <sheetName val="Исаковка"/>
      <sheetName val="Иглик"/>
      <sheetName val="К-тан 26.01"/>
      <sheetName val="Кызылтан"/>
      <sheetName val="Кызылсая"/>
      <sheetName val="Троицк"/>
      <sheetName val="Молодеж"/>
      <sheetName val="Ортагаш"/>
      <sheetName val="Раздольное"/>
      <sheetName val="26.01 Приречн"/>
      <sheetName val="Приречное"/>
      <sheetName val="ортак"/>
      <sheetName val="Сейфул"/>
      <sheetName val="Куропаткино"/>
      <sheetName val="Садовое"/>
      <sheetName val="Чагли СШ"/>
      <sheetName val="26.01 Симферополь"/>
      <sheetName val="Симферополь"/>
      <sheetName val="1.03 Азат"/>
      <sheetName val="Азат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раб"/>
      <sheetName val="Казахстан"/>
      <sheetName val="Кр.Кордон"/>
      <sheetName val="26.01 Карлык"/>
      <sheetName val="Карлык"/>
      <sheetName val="Кост"/>
      <sheetName val="Кошкарбай"/>
      <sheetName val="Чаглинская ОШ"/>
      <sheetName val="Кенеткуль"/>
      <sheetName val="26.01 Коктерек"/>
      <sheetName val="Коктер"/>
      <sheetName val="К-егис"/>
      <sheetName val="Васильковка"/>
      <sheetName val="Мало-тюкты"/>
      <sheetName val="Первом"/>
      <sheetName val="26.01 Пухальск"/>
      <sheetName val="Пухальск"/>
      <sheetName val="Красиловка"/>
      <sheetName val="Богенб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разница"/>
      <sheetName val="свод в разрез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>
        <row r="6">
          <cell r="J6">
            <v>12873168.007379351</v>
          </cell>
        </row>
        <row r="57">
          <cell r="J57">
            <v>7420792.3418682674</v>
          </cell>
        </row>
      </sheetData>
      <sheetData sheetId="76" refreshError="1"/>
      <sheetData sheetId="7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йдаб"/>
      <sheetName val="Абай"/>
      <sheetName val="Акколь инклюз"/>
      <sheetName val="Акколь"/>
      <sheetName val="Акадыр"/>
      <sheetName val="Алексеевка"/>
      <sheetName val="Викторовская"/>
      <sheetName val="Еликты"/>
      <sheetName val="Бирлестык"/>
      <sheetName val=".Еленовка"/>
      <sheetName val="Долом"/>
      <sheetName val="ЗСШ №1"/>
      <sheetName val=" ЗКСШ "/>
      <sheetName val=" ЗСШ №2"/>
      <sheetName val="Исаковка "/>
      <sheetName val="Иглик"/>
      <sheetName val="К-тан "/>
      <sheetName val="Кызылсая"/>
      <sheetName val="Троицк"/>
      <sheetName val="Молодеж"/>
      <sheetName val="ортагаш"/>
      <sheetName val="озен"/>
      <sheetName val="Приречн"/>
      <sheetName val="ортак"/>
      <sheetName val="Сейфул"/>
      <sheetName val="Оркен"/>
      <sheetName val="Садовое"/>
      <sheetName val="Чаглинка СШ"/>
      <sheetName val="Азат"/>
      <sheetName val="Симфероп"/>
      <sheetName val="Айдарлы"/>
      <sheetName val="Акан"/>
      <sheetName val="Барат"/>
      <sheetName val="Байтерек"/>
      <sheetName val="булак нш"/>
      <sheetName val="гранитное"/>
      <sheetName val="Зареч"/>
      <sheetName val="Донг"/>
      <sheetName val="Жолд"/>
      <sheetName val="Жылым"/>
      <sheetName val="канайби"/>
      <sheetName val="Казахстан"/>
      <sheetName val="Кр.Кордон"/>
      <sheetName val="Кост"/>
      <sheetName val="Чаглинская ОШ"/>
      <sheetName val="Кенеткуль"/>
      <sheetName val="Коктерек"/>
      <sheetName val="К-егис"/>
      <sheetName val="Васильковка"/>
      <sheetName val="Мало-тюкты"/>
      <sheetName val="Ескенижал"/>
      <sheetName val="Малика Габд"/>
      <sheetName val="Красиловка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водители"/>
      <sheetName val="Инклюз"/>
      <sheetName val="113 разрядники"/>
      <sheetName val="интернат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>
        <row r="7">
          <cell r="L7">
            <v>220041.39511274965</v>
          </cell>
        </row>
        <row r="52">
          <cell r="L52">
            <v>119840.42740168481</v>
          </cell>
        </row>
      </sheetData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>
        <row r="9">
          <cell r="AC9">
            <v>5736.48</v>
          </cell>
        </row>
        <row r="55">
          <cell r="AC55">
            <v>5511.52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Q13" sqref="Q13"/>
    </sheetView>
  </sheetViews>
  <sheetFormatPr defaultRowHeight="14.4" x14ac:dyDescent="0.3"/>
  <cols>
    <col min="1" max="1" width="4.5546875" customWidth="1"/>
    <col min="2" max="2" width="33.5546875" customWidth="1"/>
    <col min="3" max="3" width="15.6640625" style="50" hidden="1" customWidth="1"/>
    <col min="4" max="4" width="12.6640625" style="50" hidden="1" customWidth="1"/>
    <col min="5" max="5" width="10.5546875" style="50" hidden="1" customWidth="1"/>
    <col min="6" max="6" width="11.44140625" style="50" hidden="1" customWidth="1"/>
    <col min="7" max="7" width="13.6640625" style="51" customWidth="1"/>
    <col min="8" max="8" width="9.44140625" style="51" customWidth="1"/>
    <col min="9" max="9" width="9.21875" style="51" customWidth="1"/>
    <col min="10" max="10" width="9" style="51" customWidth="1"/>
    <col min="11" max="11" width="9.88671875" style="51" customWidth="1"/>
    <col min="12" max="12" width="13.109375" style="51" customWidth="1"/>
    <col min="13" max="13" width="15.21875" style="51" customWidth="1"/>
    <col min="14" max="14" width="10.88671875" style="68" customWidth="1"/>
    <col min="15" max="15" width="12.33203125" style="52" customWidth="1"/>
    <col min="16" max="16" width="9.6640625" style="52" customWidth="1"/>
    <col min="17" max="17" width="10.5546875" style="52" customWidth="1"/>
    <col min="18" max="18" width="9.6640625" style="52" customWidth="1"/>
    <col min="19" max="19" width="11" style="52" hidden="1" customWidth="1"/>
    <col min="20" max="20" width="10.6640625" style="52" hidden="1" customWidth="1"/>
    <col min="21" max="21" width="4.109375" style="52" customWidth="1"/>
    <col min="22" max="22" width="14" style="4" customWidth="1"/>
    <col min="23" max="23" width="0.109375" customWidth="1"/>
    <col min="24" max="24" width="11.44140625" hidden="1" customWidth="1"/>
    <col min="25" max="25" width="12.109375" hidden="1" customWidth="1"/>
  </cols>
  <sheetData>
    <row r="1" spans="1:25" ht="20.399999999999999" x14ac:dyDescent="0.35">
      <c r="A1" s="1"/>
      <c r="B1" s="82" t="s">
        <v>19</v>
      </c>
      <c r="C1" s="82"/>
      <c r="D1" s="82"/>
      <c r="E1" s="82"/>
      <c r="F1" s="82"/>
      <c r="G1" s="82"/>
      <c r="H1" s="82"/>
      <c r="I1" s="82"/>
      <c r="J1" s="82"/>
      <c r="K1" s="82"/>
      <c r="L1" s="2"/>
      <c r="M1" s="3"/>
      <c r="N1" s="61"/>
      <c r="O1" s="2"/>
      <c r="P1" s="2"/>
      <c r="Q1" s="2"/>
      <c r="R1" s="2"/>
      <c r="S1" s="2"/>
      <c r="T1" s="2"/>
      <c r="U1" s="2"/>
    </row>
    <row r="2" spans="1:25" ht="15.6" x14ac:dyDescent="0.3">
      <c r="B2" s="83">
        <v>45581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5"/>
      <c r="R2" s="6"/>
      <c r="S2" s="7"/>
      <c r="T2" s="7"/>
      <c r="U2" s="7"/>
      <c r="V2" s="59" t="s">
        <v>18</v>
      </c>
    </row>
    <row r="3" spans="1:25" ht="15.6" x14ac:dyDescent="0.3">
      <c r="A3" s="8" t="s">
        <v>0</v>
      </c>
      <c r="B3" s="9" t="s">
        <v>1</v>
      </c>
      <c r="C3" s="10"/>
      <c r="D3" s="10"/>
      <c r="E3" s="10"/>
      <c r="F3" s="10"/>
      <c r="G3" s="11" t="s">
        <v>2</v>
      </c>
      <c r="H3" s="11"/>
      <c r="I3" s="85" t="s">
        <v>3</v>
      </c>
      <c r="J3" s="86"/>
      <c r="K3" s="87"/>
      <c r="L3" s="86" t="s">
        <v>4</v>
      </c>
      <c r="M3" s="90" t="s">
        <v>5</v>
      </c>
      <c r="N3" s="91"/>
      <c r="O3" s="91"/>
      <c r="P3" s="91"/>
      <c r="Q3" s="91"/>
      <c r="R3" s="92"/>
      <c r="S3" s="79"/>
      <c r="T3" s="73"/>
      <c r="U3" s="73"/>
      <c r="V3" s="76" t="s">
        <v>6</v>
      </c>
    </row>
    <row r="4" spans="1:25" ht="2.25" customHeight="1" x14ac:dyDescent="0.3">
      <c r="A4" s="12"/>
      <c r="B4" s="70"/>
      <c r="C4" s="70"/>
      <c r="D4" s="70"/>
      <c r="E4" s="70"/>
      <c r="F4" s="70"/>
      <c r="G4" s="70"/>
      <c r="H4" s="70"/>
      <c r="I4" s="70"/>
      <c r="J4" s="70"/>
      <c r="K4" s="13"/>
      <c r="L4" s="88"/>
      <c r="M4" s="14"/>
      <c r="N4" s="62"/>
      <c r="O4" s="14"/>
      <c r="P4" s="14"/>
      <c r="Q4" s="14"/>
      <c r="R4" s="14"/>
      <c r="S4" s="80"/>
      <c r="T4" s="74"/>
      <c r="U4" s="74"/>
      <c r="V4" s="77"/>
    </row>
    <row r="5" spans="1:25" ht="15" hidden="1" customHeight="1" x14ac:dyDescent="0.3">
      <c r="A5" s="12"/>
      <c r="B5" s="15"/>
      <c r="C5" s="16"/>
      <c r="D5" s="16"/>
      <c r="E5" s="16"/>
      <c r="F5" s="16"/>
      <c r="G5" s="13"/>
      <c r="H5" s="13"/>
      <c r="I5" s="13"/>
      <c r="J5" s="13"/>
      <c r="K5" s="13"/>
      <c r="L5" s="88"/>
      <c r="M5" s="14"/>
      <c r="N5" s="62"/>
      <c r="O5" s="14"/>
      <c r="P5" s="14"/>
      <c r="Q5" s="14"/>
      <c r="R5" s="14"/>
      <c r="S5" s="80"/>
      <c r="T5" s="74"/>
      <c r="U5" s="74"/>
      <c r="V5" s="77"/>
    </row>
    <row r="6" spans="1:25" ht="30" customHeight="1" x14ac:dyDescent="0.3">
      <c r="A6" s="17"/>
      <c r="B6" s="18"/>
      <c r="C6" s="19"/>
      <c r="D6" s="71" t="s">
        <v>7</v>
      </c>
      <c r="E6" s="71"/>
      <c r="F6" s="71"/>
      <c r="G6" s="20" t="s">
        <v>8</v>
      </c>
      <c r="H6" s="20"/>
      <c r="I6" s="72" t="s">
        <v>9</v>
      </c>
      <c r="J6" s="72"/>
      <c r="K6" s="72"/>
      <c r="L6" s="88"/>
      <c r="M6" s="90" t="s">
        <v>10</v>
      </c>
      <c r="N6" s="91"/>
      <c r="O6" s="91"/>
      <c r="P6" s="91"/>
      <c r="Q6" s="92"/>
      <c r="R6" s="93" t="s">
        <v>20</v>
      </c>
      <c r="S6" s="80"/>
      <c r="T6" s="74"/>
      <c r="U6" s="74"/>
      <c r="V6" s="77"/>
    </row>
    <row r="7" spans="1:25" ht="81" customHeight="1" x14ac:dyDescent="0.3">
      <c r="A7" s="17"/>
      <c r="B7" s="18"/>
      <c r="C7" s="19">
        <v>111</v>
      </c>
      <c r="D7" s="19">
        <v>121</v>
      </c>
      <c r="E7" s="19">
        <v>122</v>
      </c>
      <c r="F7" s="19">
        <v>124</v>
      </c>
      <c r="G7" s="20" t="s">
        <v>11</v>
      </c>
      <c r="H7" s="20">
        <v>113</v>
      </c>
      <c r="I7" s="20">
        <v>121</v>
      </c>
      <c r="J7" s="20">
        <v>122</v>
      </c>
      <c r="K7" s="20">
        <v>124</v>
      </c>
      <c r="L7" s="89"/>
      <c r="M7" s="20" t="s">
        <v>12</v>
      </c>
      <c r="N7" s="63" t="s">
        <v>13</v>
      </c>
      <c r="O7" s="21" t="s">
        <v>14</v>
      </c>
      <c r="P7" s="21" t="s">
        <v>15</v>
      </c>
      <c r="Q7" s="21" t="s">
        <v>16</v>
      </c>
      <c r="R7" s="94"/>
      <c r="S7" s="81"/>
      <c r="T7" s="75"/>
      <c r="U7" s="75"/>
      <c r="V7" s="78"/>
    </row>
    <row r="8" spans="1:25" s="31" customFormat="1" ht="22.2" customHeight="1" x14ac:dyDescent="0.3">
      <c r="A8" s="35">
        <v>47</v>
      </c>
      <c r="B8" s="22" t="s">
        <v>17</v>
      </c>
      <c r="C8" s="23">
        <f>'[1]Свод '!$J$57/1000</f>
        <v>7420.7923418682676</v>
      </c>
      <c r="D8" s="23">
        <f t="shared" ref="D8" si="0">(C8-C8*10%)*6%</f>
        <v>400.72278646088643</v>
      </c>
      <c r="E8" s="23">
        <f t="shared" ref="E8" si="1">(C8-C8*10%)*3.5%</f>
        <v>233.75495876885043</v>
      </c>
      <c r="F8" s="23">
        <f t="shared" ref="F8" si="2">C8*2%</f>
        <v>148.41584683736536</v>
      </c>
      <c r="G8" s="24">
        <f>'[2]Свод '!$L$52</f>
        <v>119840.42740168481</v>
      </c>
      <c r="H8" s="24">
        <f t="shared" ref="H8" si="3">G8/12</f>
        <v>9986.7022834737345</v>
      </c>
      <c r="I8" s="24">
        <f t="shared" ref="I8" si="4">(G8-G8*10%)*6%</f>
        <v>6471.3830796909788</v>
      </c>
      <c r="J8" s="24">
        <f t="shared" ref="J8" si="5">(G8-G8*10%)*3.5%</f>
        <v>3774.9734631530714</v>
      </c>
      <c r="K8" s="24">
        <f t="shared" ref="K8" si="6">G8*3%</f>
        <v>3595.2128220505442</v>
      </c>
      <c r="L8" s="24">
        <f t="shared" ref="L8" si="7">G8+I8+J8+K8+H8</f>
        <v>143668.69905005314</v>
      </c>
      <c r="M8" s="33">
        <f>[3]Лист2!$AC$55</f>
        <v>5511.52</v>
      </c>
      <c r="N8" s="60">
        <v>1003.1</v>
      </c>
      <c r="O8" s="34">
        <v>432</v>
      </c>
      <c r="P8" s="25">
        <v>150</v>
      </c>
      <c r="Q8" s="25">
        <v>145</v>
      </c>
      <c r="R8" s="26"/>
      <c r="S8" s="27"/>
      <c r="T8" s="28"/>
      <c r="U8" s="28"/>
      <c r="V8" s="29">
        <f>L8+M8+N8+O8+P8+S8+R8+T8+U8+Q8</f>
        <v>150910.31905005313</v>
      </c>
      <c r="W8" s="31">
        <f>M8/7</f>
        <v>787.36</v>
      </c>
      <c r="X8" s="32" t="e">
        <f>#REF!+#REF!+#REF!+#REF!</f>
        <v>#REF!</v>
      </c>
      <c r="Y8" s="30" t="e">
        <f t="shared" ref="Y8" si="8">V8-X8</f>
        <v>#REF!</v>
      </c>
    </row>
    <row r="9" spans="1:25" s="31" customFormat="1" ht="19.5" customHeight="1" x14ac:dyDescent="0.3">
      <c r="A9" s="53"/>
      <c r="B9" s="53"/>
      <c r="C9" s="54"/>
      <c r="D9" s="54"/>
      <c r="E9" s="54"/>
      <c r="F9" s="54"/>
      <c r="G9" s="55"/>
      <c r="H9" s="55"/>
      <c r="I9" s="55"/>
      <c r="J9" s="55"/>
      <c r="K9" s="55"/>
      <c r="L9" s="55"/>
      <c r="M9" s="56"/>
      <c r="N9" s="64"/>
      <c r="O9" s="57"/>
      <c r="P9" s="58"/>
      <c r="Q9" s="58"/>
      <c r="R9" s="57"/>
      <c r="S9" s="57"/>
      <c r="T9" s="57"/>
      <c r="U9" s="57"/>
      <c r="V9" s="59" t="s">
        <v>18</v>
      </c>
    </row>
    <row r="10" spans="1:25" ht="18" x14ac:dyDescent="0.35">
      <c r="A10" s="39"/>
      <c r="B10" s="40"/>
      <c r="C10" s="41"/>
      <c r="D10" s="41"/>
      <c r="E10" s="41"/>
      <c r="F10" s="41"/>
      <c r="G10" s="69"/>
      <c r="H10" s="69"/>
      <c r="I10" s="42"/>
      <c r="J10" s="42"/>
      <c r="K10" s="42"/>
      <c r="L10" s="36"/>
      <c r="M10" s="36"/>
      <c r="N10" s="65"/>
      <c r="O10" s="37"/>
      <c r="P10" s="37"/>
      <c r="Q10" s="37"/>
      <c r="R10" s="37"/>
      <c r="S10" s="37"/>
      <c r="T10" s="37"/>
      <c r="U10" s="37"/>
      <c r="V10" s="38"/>
    </row>
    <row r="11" spans="1:25" ht="18" x14ac:dyDescent="0.35">
      <c r="A11" s="39"/>
      <c r="B11" s="39"/>
      <c r="C11" s="43"/>
      <c r="D11" s="43"/>
      <c r="E11" s="43"/>
      <c r="F11" s="43"/>
      <c r="G11" s="44"/>
      <c r="H11" s="44"/>
      <c r="I11" s="44"/>
      <c r="J11" s="44"/>
      <c r="K11" s="44"/>
      <c r="L11" s="36"/>
      <c r="M11" s="36"/>
      <c r="N11" s="66"/>
      <c r="O11" s="36"/>
      <c r="P11" s="37"/>
      <c r="Q11" s="37"/>
      <c r="R11" s="37"/>
      <c r="S11" s="37"/>
      <c r="T11" s="37"/>
      <c r="U11" s="37"/>
      <c r="V11" s="38"/>
    </row>
    <row r="12" spans="1:25" ht="15.6" x14ac:dyDescent="0.3">
      <c r="A12" s="45"/>
      <c r="B12" s="46"/>
      <c r="C12" s="47"/>
      <c r="D12" s="47"/>
      <c r="E12" s="47"/>
      <c r="F12" s="47"/>
      <c r="G12" s="48"/>
      <c r="H12" s="48"/>
      <c r="I12" s="48"/>
      <c r="J12" s="48"/>
      <c r="K12" s="48"/>
      <c r="L12" s="48"/>
      <c r="M12" s="48"/>
      <c r="N12" s="65"/>
      <c r="O12" s="37"/>
      <c r="P12" s="37"/>
      <c r="Q12" s="37"/>
      <c r="R12" s="37"/>
      <c r="S12" s="37"/>
      <c r="T12" s="37"/>
      <c r="U12" s="37"/>
      <c r="V12" s="38"/>
    </row>
    <row r="13" spans="1:25" ht="15.6" x14ac:dyDescent="0.3">
      <c r="A13" s="45"/>
      <c r="B13" s="46"/>
      <c r="C13" s="47"/>
      <c r="D13" s="47"/>
      <c r="E13" s="47"/>
      <c r="F13" s="47"/>
      <c r="G13" s="48"/>
      <c r="H13" s="48"/>
      <c r="I13" s="48"/>
      <c r="J13" s="48"/>
      <c r="K13" s="48"/>
      <c r="L13" s="48"/>
      <c r="M13" s="48"/>
      <c r="N13" s="66"/>
      <c r="O13" s="37"/>
      <c r="P13" s="37"/>
      <c r="Q13" s="37"/>
      <c r="R13" s="37"/>
      <c r="S13" s="37"/>
      <c r="T13" s="37"/>
      <c r="U13" s="37"/>
      <c r="V13" s="38"/>
    </row>
    <row r="14" spans="1:25" ht="15.6" x14ac:dyDescent="0.3">
      <c r="A14" s="45"/>
      <c r="B14" s="45"/>
      <c r="C14" s="49"/>
      <c r="D14" s="49"/>
      <c r="E14" s="49"/>
      <c r="F14" s="49"/>
      <c r="G14" s="36"/>
      <c r="H14" s="36"/>
      <c r="I14" s="36"/>
      <c r="J14" s="36"/>
      <c r="K14" s="36"/>
      <c r="L14" s="36"/>
      <c r="M14" s="36"/>
      <c r="N14" s="65"/>
      <c r="O14" s="37"/>
      <c r="P14" s="37"/>
      <c r="Q14" s="37"/>
      <c r="R14" s="37"/>
      <c r="S14" s="37"/>
      <c r="T14" s="37"/>
      <c r="U14" s="37"/>
      <c r="V14" s="38"/>
    </row>
    <row r="15" spans="1:25" x14ac:dyDescent="0.3">
      <c r="N15" s="67"/>
    </row>
    <row r="16" spans="1:25" x14ac:dyDescent="0.3">
      <c r="N16" s="67"/>
    </row>
  </sheetData>
  <mergeCells count="15">
    <mergeCell ref="U3:U7"/>
    <mergeCell ref="V3:V7"/>
    <mergeCell ref="S3:S7"/>
    <mergeCell ref="B1:K1"/>
    <mergeCell ref="B2:P2"/>
    <mergeCell ref="I3:K3"/>
    <mergeCell ref="L3:L7"/>
    <mergeCell ref="M3:R3"/>
    <mergeCell ref="M6:Q6"/>
    <mergeCell ref="R6:R7"/>
    <mergeCell ref="G10:H10"/>
    <mergeCell ref="B4:J4"/>
    <mergeCell ref="D6:F6"/>
    <mergeCell ref="I6:K6"/>
    <mergeCell ref="T3:T7"/>
  </mergeCells>
  <pageMargins left="0.11811023622047245" right="0" top="0.15748031496062992" bottom="0.35433070866141736" header="0" footer="0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2024-11-05T05:22:25Z</dcterms:modified>
</cp:coreProperties>
</file>